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1\1_MŠ\2. návrh_MŠ\přílohy SPPŽP_2.návrh\"/>
    </mc:Choice>
  </mc:AlternateContent>
  <xr:revisionPtr revIDLastSave="0" documentId="13_ncr:1_{49058D62-2167-481A-B030-CF88E262334D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19" i="4"/>
  <c r="E25" i="4" s="1"/>
  <c r="E17" i="4"/>
  <c r="E21" i="4" l="1"/>
  <c r="E23" i="4" s="1"/>
  <c r="E27" i="4" l="1"/>
  <c r="E26" i="4"/>
  <c r="G16" i="4" l="1"/>
  <c r="G17" i="4"/>
  <c r="G15" i="4"/>
  <c r="H19" i="4"/>
  <c r="H20" i="4"/>
  <c r="H26" i="4" l="1"/>
  <c r="H25" i="4"/>
</calcChain>
</file>

<file path=xl/sharedStrings.xml><?xml version="1.0" encoding="utf-8"?>
<sst xmlns="http://schemas.openxmlformats.org/spreadsheetml/2006/main" count="33" uniqueCount="33">
  <si>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</si>
  <si>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</si>
  <si>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</si>
  <si>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</si>
  <si>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</si>
  <si>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</si>
  <si>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</si>
  <si>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</si>
  <si>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</si>
  <si>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</si>
  <si>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</si>
  <si>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</si>
  <si>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</si>
  <si>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</si>
  <si>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</si>
  <si>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</si>
  <si>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</si>
  <si>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</si>
  <si>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</si>
  <si>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</si>
  <si>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</si>
  <si>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</si>
  <si>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</si>
  <si>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</si>
  <si>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7. VÝZVA IROP – MATEŘSKÉ ŠKOLY – SC 4.1 (PR)</t>
  </si>
  <si>
    <t>6. VÝZVA IROP – MATEŘSKÉ ŠKOLY – SC 4.1 (MRR)</t>
  </si>
  <si>
    <t xml:space="preserve">Přehled výdajů je uveden v kap. 3.2 Specifických pravidel. </t>
  </si>
  <si>
    <t>přímé výdaje na oblast intervence 121</t>
  </si>
  <si>
    <t>výdaje na oblast intervence 121 včetně příslušných nepřímých výdajů</t>
  </si>
  <si>
    <t>stavby, přístavby, nástavby, stavební úpravy a modernizace budov pro potřeby provozu MŠ, nákup vybavení pro potřeby provozu MŠ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</si>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</sst>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/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6384" width="9.140625" style="42"/>
  </cols>
  <sheetData>
    <row r="12" spans="1:14" ht="2.4500000000000002" customHeight="1" x14ac:dyDescent="0.25"/>
    <row r="14" spans="1:14" ht="66.599999999999994" customHeight="1" x14ac:dyDescent="0.25">
      <c r="A14" s="76" t="s">
        <v>23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ht="10.9" customHeight="1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/>
    </row>
    <row r="16" spans="1:14" s="43" customFormat="1" ht="15" customHeight="1" x14ac:dyDescent="0.45">
      <c r="A16" s="39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39"/>
    </row>
    <row r="17" spans="1:14" ht="33" customHeight="1" x14ac:dyDescent="0.25">
      <c r="A17" s="76" t="s">
        <v>15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ht="11.45" customHeight="1" x14ac:dyDescent="0.25">
      <c r="A18" s="3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38"/>
    </row>
    <row r="19" spans="1:14" ht="28.9" customHeight="1" x14ac:dyDescent="0.25">
      <c r="A19" s="77" t="s">
        <v>16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ht="60.75" customHeight="1" x14ac:dyDescent="0.25">
      <c r="A20" s="78" t="s">
        <v>18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</row>
    <row r="21" spans="1:14" ht="30.6" customHeight="1" x14ac:dyDescent="0.25">
      <c r="A21" s="81" t="s">
        <v>25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 t="s">
        <v>24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4" ht="20.25" x14ac:dyDescent="0.25">
      <c r="A24" s="80" t="s">
        <v>17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27"/>
  <sheetViews>
    <sheetView workbookViewId="0">
      <selection activeCell="E37" sqref="E37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7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6" t="s">
        <v>14</v>
      </c>
    </row>
    <row r="4" spans="2:8" x14ac:dyDescent="0.2">
      <c r="B4" s="5" t="s">
        <v>6</v>
      </c>
      <c r="C4" s="48"/>
      <c r="D4" s="6"/>
      <c r="E4" s="6"/>
      <c r="F4" s="6"/>
      <c r="G4" s="6"/>
      <c r="H4" s="7"/>
    </row>
    <row r="5" spans="2:8" x14ac:dyDescent="0.2">
      <c r="B5" s="27" t="s">
        <v>26</v>
      </c>
      <c r="C5" s="64"/>
      <c r="D5" s="45"/>
      <c r="E5" s="28"/>
      <c r="F5" s="28"/>
      <c r="G5" s="28"/>
      <c r="H5" s="8"/>
    </row>
    <row r="6" spans="2:8" x14ac:dyDescent="0.2">
      <c r="B6" s="27" t="s">
        <v>11</v>
      </c>
      <c r="C6" s="64"/>
      <c r="D6" s="45"/>
      <c r="E6" s="45"/>
      <c r="F6" s="28"/>
      <c r="G6" s="28"/>
      <c r="H6" s="8"/>
    </row>
    <row r="7" spans="2:8" x14ac:dyDescent="0.2">
      <c r="B7" s="68" t="s">
        <v>12</v>
      </c>
      <c r="C7" s="65"/>
      <c r="D7" s="66"/>
      <c r="E7" s="9"/>
      <c r="F7" s="9"/>
      <c r="G7" s="9"/>
      <c r="H7" s="10"/>
    </row>
    <row r="10" spans="2:8" ht="25.5" x14ac:dyDescent="0.2">
      <c r="B10" s="24" t="s">
        <v>3</v>
      </c>
      <c r="C10" s="49" t="s">
        <v>7</v>
      </c>
      <c r="D10" s="24" t="s">
        <v>13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50"/>
      <c r="D11" s="4"/>
      <c r="E11" s="1"/>
      <c r="F11" s="2"/>
      <c r="G11" s="2"/>
      <c r="H11" s="3"/>
    </row>
    <row r="12" spans="2:8" s="34" customFormat="1" ht="25.5" x14ac:dyDescent="0.2">
      <c r="B12" s="29" t="s">
        <v>29</v>
      </c>
      <c r="C12" s="60">
        <v>121</v>
      </c>
      <c r="D12" s="30"/>
      <c r="E12" s="54">
        <v>40000000</v>
      </c>
      <c r="F12" s="31"/>
      <c r="G12" s="32"/>
      <c r="H12" s="33"/>
    </row>
    <row r="13" spans="2:8" s="34" customFormat="1" x14ac:dyDescent="0.2">
      <c r="B13" s="29" t="s">
        <v>20</v>
      </c>
      <c r="C13" s="60">
        <v>44</v>
      </c>
      <c r="D13" s="30"/>
      <c r="E13" s="54">
        <v>10000000</v>
      </c>
      <c r="F13" s="35"/>
      <c r="G13" s="32"/>
      <c r="H13" s="33"/>
    </row>
    <row r="14" spans="2:8" s="34" customFormat="1" x14ac:dyDescent="0.2">
      <c r="B14" s="46" t="s">
        <v>19</v>
      </c>
      <c r="C14" s="60">
        <v>121</v>
      </c>
      <c r="D14" s="30"/>
      <c r="E14" s="55">
        <v>20000000</v>
      </c>
      <c r="F14" s="35"/>
      <c r="G14" s="69"/>
      <c r="H14" s="33"/>
    </row>
    <row r="15" spans="2:8" s="34" customFormat="1" x14ac:dyDescent="0.2">
      <c r="B15" s="71" t="s">
        <v>30</v>
      </c>
      <c r="C15" s="61">
        <v>121</v>
      </c>
      <c r="D15" s="25"/>
      <c r="E15" s="56">
        <v>1000000</v>
      </c>
      <c r="F15" s="11">
        <v>0.1</v>
      </c>
      <c r="G15" s="70">
        <f>E15/$E$27</f>
        <v>1.2980269989615784E-2</v>
      </c>
      <c r="H15" s="33"/>
    </row>
    <row r="16" spans="2:8" s="34" customFormat="1" x14ac:dyDescent="0.2">
      <c r="B16" s="71" t="s">
        <v>31</v>
      </c>
      <c r="C16" s="61">
        <v>121</v>
      </c>
      <c r="D16" s="25"/>
      <c r="E16" s="56">
        <v>1000000</v>
      </c>
      <c r="F16" s="67">
        <v>0.15</v>
      </c>
      <c r="G16" s="70">
        <f>E16/$E$27</f>
        <v>1.2980269989615784E-2</v>
      </c>
      <c r="H16" s="3"/>
    </row>
    <row r="17" spans="2:8" s="34" customFormat="1" x14ac:dyDescent="0.2">
      <c r="B17" s="72" t="s">
        <v>32</v>
      </c>
      <c r="C17" s="63"/>
      <c r="D17" s="73"/>
      <c r="E17" s="13">
        <f>E15+E16</f>
        <v>2000000</v>
      </c>
      <c r="F17" s="74">
        <v>0.15</v>
      </c>
      <c r="G17" s="15">
        <f>E17/$E$27</f>
        <v>2.5960539979231569E-2</v>
      </c>
      <c r="H17" s="75"/>
    </row>
    <row r="18" spans="2:8" x14ac:dyDescent="0.2">
      <c r="C18" s="62"/>
      <c r="E18" s="57"/>
    </row>
    <row r="19" spans="2:8" x14ac:dyDescent="0.2">
      <c r="B19" s="12" t="s">
        <v>27</v>
      </c>
      <c r="C19" s="63">
        <v>121</v>
      </c>
      <c r="D19" s="12"/>
      <c r="E19" s="13">
        <f>SUMIFS($E$12:$E$16,$C$12:$C$16,C19)</f>
        <v>62000000</v>
      </c>
      <c r="F19" s="14"/>
      <c r="G19" s="15"/>
      <c r="H19" s="15">
        <f>E19/$E$21</f>
        <v>0.86111111111111116</v>
      </c>
    </row>
    <row r="20" spans="2:8" x14ac:dyDescent="0.2">
      <c r="B20" s="12" t="s">
        <v>21</v>
      </c>
      <c r="C20" s="63">
        <v>44</v>
      </c>
      <c r="D20" s="12"/>
      <c r="E20" s="13">
        <f>SUMIFS($E$12:$E$16,$C$12:$C$16,C20)</f>
        <v>10000000</v>
      </c>
      <c r="F20" s="14"/>
      <c r="G20" s="15"/>
      <c r="H20" s="15">
        <f>E20/$E$21</f>
        <v>0.1388888888888889</v>
      </c>
    </row>
    <row r="21" spans="2:8" x14ac:dyDescent="0.2">
      <c r="B21" s="16" t="s">
        <v>0</v>
      </c>
      <c r="C21" s="52"/>
      <c r="D21" s="16"/>
      <c r="E21" s="58">
        <f>SUM(E19:E20)</f>
        <v>72000000</v>
      </c>
      <c r="F21" s="17"/>
      <c r="G21" s="18"/>
      <c r="H21" s="18"/>
    </row>
    <row r="22" spans="2:8" x14ac:dyDescent="0.2">
      <c r="E22" s="57"/>
    </row>
    <row r="23" spans="2:8" x14ac:dyDescent="0.2">
      <c r="B23" s="16" t="s">
        <v>10</v>
      </c>
      <c r="C23" s="52"/>
      <c r="D23" s="16"/>
      <c r="E23" s="58">
        <f>E21*0.07</f>
        <v>5040000.0000000009</v>
      </c>
      <c r="F23" s="17"/>
      <c r="G23" s="18"/>
      <c r="H23" s="18"/>
    </row>
    <row r="24" spans="2:8" x14ac:dyDescent="0.2">
      <c r="E24" s="57"/>
    </row>
    <row r="25" spans="2:8" x14ac:dyDescent="0.2">
      <c r="B25" s="12" t="s">
        <v>28</v>
      </c>
      <c r="C25" s="51"/>
      <c r="D25" s="12"/>
      <c r="E25" s="13">
        <f>E19*1.07</f>
        <v>66340000.000000007</v>
      </c>
      <c r="F25" s="14"/>
      <c r="G25" s="12"/>
      <c r="H25" s="15">
        <f>E25/$E$27</f>
        <v>0.86111111111111116</v>
      </c>
    </row>
    <row r="26" spans="2:8" x14ac:dyDescent="0.2">
      <c r="B26" s="12" t="s">
        <v>22</v>
      </c>
      <c r="C26" s="51"/>
      <c r="D26" s="12"/>
      <c r="E26" s="13">
        <f>E20*1.07</f>
        <v>10700000</v>
      </c>
      <c r="F26" s="14"/>
      <c r="G26" s="12"/>
      <c r="H26" s="15">
        <f>E26/$E$27</f>
        <v>0.1388888888888889</v>
      </c>
    </row>
    <row r="27" spans="2:8" ht="27" customHeight="1" x14ac:dyDescent="0.2">
      <c r="B27" s="20" t="s">
        <v>1</v>
      </c>
      <c r="C27" s="53"/>
      <c r="D27" s="19"/>
      <c r="E27" s="59">
        <f>SUM(E21:E23)</f>
        <v>77040000</v>
      </c>
      <c r="F27" s="21"/>
      <c r="G27" s="22"/>
      <c r="H27" s="23"/>
    </row>
  </sheetData>
  <sheetProtection algorithmName="SHA-512" hashValue="qgg/f+lpggTTnnHvzfLOMkfta8Ic24cijhSq9MIypaxeo2TUM9AtAiEr61LVjdgHD6x5oIjEv6UjxOJATd96MA==" saltValue="WL3AO9jTT3/sQhQWSEIASg==" spinCount="100000" sheet="1" objects="1" scenarios="1"/>
  <protectedRanges>
    <protectedRange sqref="D12:E16" name="Oblast1"/>
  </protectedRanges>
  <conditionalFormatting sqref="G15:G17">
    <cfRule type="expression" dxfId="1" priority="3">
      <formula>G15&lt;=F15</formula>
    </cfRule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2022-08-22T15:53:30Z</dcterms:modified>
</cp:coreProperties>
</file>